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МЫТЬЕ ЛЕСТНИЦ" sheetId="9" r:id="rId1"/>
  </sheets>
  <definedNames>
    <definedName name="_xlnm.Print_Titles" localSheetId="0">'МЫТЬЕ ЛЕСТНИЦ'!$14:$14</definedName>
    <definedName name="_xlnm.Print_Area" localSheetId="0">'МЫТЬЕ ЛЕСТНИЦ'!$A$1:$E$22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<sst xmlns="http://schemas.openxmlformats.org/spreadsheetml/2006/main" count="34" uniqueCount="30">
  <si>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Тариф применяется сверх основного тарифа на содержание МКЖД, на основании Протокола общ.собрания жильцов МКЖД, с правом последующей ежегодной индексации</t>
  </si>
  <si>
    <t>Приложение №__4___</t>
  </si>
  <si>
    <t>Утверждено:</t>
  </si>
  <si>
    <t xml:space="preserve">Приказом ООО УК «Капиталстрой» </t>
  </si>
  <si>
    <t>№ __34___ от «  21   » ___мая____ 2024г.</t>
  </si>
  <si>
    <t xml:space="preserve">Расчет экономически обоснованных затрат ООО УК «Капиталстрой» </t>
  </si>
  <si>
    <t>на влажную уборку (Мытье полов лестничных клеток в подъездах МКЖД)</t>
  </si>
  <si>
    <t>(доп.услуга)</t>
  </si>
  <si>
    <t>с 01.07.2024г по 30.06.2025г</t>
  </si>
  <si>
    <t>Для расчета взята площадь МКЖД  2я Советская 55-1696,76, Ковалева 58-1674,1, Ковалева 62-1662,9, Ковалева 66-1663,5 / ИТОГО средняя S=</t>
  </si>
  <si>
    <t>Процент повышения 8,17%</t>
  </si>
  <si>
    <t>коэффициент</t>
  </si>
  <si>
    <t>№ п/п</t>
  </si>
  <si>
    <t>Наименование затрат</t>
  </si>
  <si>
    <t>Кол-во человек</t>
  </si>
  <si>
    <t xml:space="preserve">Итого в месяц затрат на всю площадь, руб. и коп. </t>
  </si>
  <si>
    <t>Итого затрат в месяц на 1 м2, руб.и коп.</t>
  </si>
  <si>
    <t>Влажная уборка (Мытье лестничных клеток подъездов в МКЖД)</t>
  </si>
  <si>
    <t xml:space="preserve">Зарплата уборщика с учетом НДФЛ </t>
  </si>
  <si>
    <t>Расшифровка расчета стр Зарплата =</t>
  </si>
  <si>
    <t>Осн. Оклад Уборщика на момент расчета / 164,9 ср час в мес * 30,98 часов затрач.времени (1 раз в неделю, 4 раза в месяц по 7,75 ч= итого по 31 ч в месяц)</t>
  </si>
  <si>
    <t>Страховые взносы, начисляемые от фонда з/платы 30,28% (ПФ-22%, ОМС-5,1%, ФСС-2,9%, ФСС травматизм 0,28%, учтена отмена льготного налогооблажения для ОКВЭД 68.32 "Управление недвижимым имуществом за вознаграждение или …"</t>
  </si>
  <si>
    <t>или по другому можно посчитать</t>
  </si>
  <si>
    <t>18,79% от основного оклада уборщика</t>
  </si>
  <si>
    <t>Материалы (швабры, тряпки, ведра, резин.перчатки, моющие средства и т.п.) 6%</t>
  </si>
  <si>
    <t>х</t>
  </si>
  <si>
    <t>Прочие затраты (вода и т.п.) 6%</t>
  </si>
  <si>
    <t>ИТОГО:</t>
  </si>
  <si>
    <t>Рентабельность 5%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</si>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</sst>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0"/>
      <name val="Calibri"/>
      <charset val="204"/>
      <scheme val="minor"/>
    </font>
    <font>
      <sz val="9"/>
      <color theme="1"/>
      <name val="Calibri"/>
      <charset val="204"/>
      <scheme val="minor"/>
    </font>
    <font>
      <sz val="9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0" fontId="4" fillId="0" borderId="6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0" fillId="0" borderId="0" xfId="0" applyNumberFormat="1" applyFont="1"/>
    <xf numFmtId="2" fontId="3" fillId="0" borderId="1" xfId="0" applyNumberFormat="1" applyFont="1" applyBorder="1"/>
    <xf numFmtId="0" fontId="2" fillId="0" borderId="2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view="pageBreakPreview" zoomScaleNormal="100" workbookViewId="0">
      <selection activeCell="B30" sqref="B30"/>
    </sheetView>
  </sheetViews>
  <sheetFormatPr defaultColWidth="9" defaultRowHeight="14.4"/>
  <cols>
    <col min="1" max="1" width="3.85185185185185" customWidth="1"/>
    <col min="2" max="2" width="49.1388888888889" customWidth="1"/>
    <col min="3" max="3" width="14.287037037037" customWidth="1"/>
    <col min="4" max="4" width="24.1388888888889" customWidth="1"/>
    <col min="5" max="5" width="17.5740740740741" customWidth="1"/>
    <col min="6" max="6" width="2.13888888888889" hidden="1" customWidth="1"/>
    <col min="7" max="7" width="28.1388888888889" hidden="1" customWidth="1"/>
    <col min="8" max="8" width="14.8518518518519" hidden="1" customWidth="1"/>
    <col min="9" max="12" width="9" hidden="1" customWidth="1"/>
  </cols>
  <sheetData>
    <row r="1" spans="1:5">
      <c r="A1" s="5" t="s">
        <v>0</v>
      </c>
      <c r="B1" s="5"/>
      <c r="C1" s="5"/>
      <c r="E1" s="6" t="s">
        <v>1</v>
      </c>
    </row>
    <row r="2" spans="1:4">
      <c r="A2" s="5"/>
      <c r="B2" s="5"/>
      <c r="C2" s="5"/>
      <c r="D2" t="s">
        <v>2</v>
      </c>
    </row>
    <row r="3" spans="1:4">
      <c r="A3" s="5"/>
      <c r="B3" s="5"/>
      <c r="C3" s="5"/>
      <c r="D3" s="7" t="s">
        <v>3</v>
      </c>
    </row>
    <row r="4" spans="1:4">
      <c r="A4" s="5"/>
      <c r="B4" s="5"/>
      <c r="C4" s="5"/>
      <c r="D4" s="7" t="s">
        <v>4</v>
      </c>
    </row>
    <row r="5" spans="1:2">
      <c r="A5" s="8"/>
      <c r="B5" s="8"/>
    </row>
    <row r="6" spans="1:2">
      <c r="A6" s="8"/>
      <c r="B6" s="8"/>
    </row>
    <row r="7" s="1" customFormat="1" ht="15.6" spans="2:5">
      <c r="B7" s="9" t="s">
        <v>5</v>
      </c>
      <c r="C7" s="9"/>
      <c r="D7" s="9"/>
      <c r="E7" s="9"/>
    </row>
    <row r="8" s="1" customFormat="1" ht="15.6" spans="2:5">
      <c r="B8" s="9" t="s">
        <v>6</v>
      </c>
      <c r="C8" s="9"/>
      <c r="D8" s="9"/>
      <c r="E8" s="9"/>
    </row>
    <row r="9" s="1" customFormat="1" ht="15.6" spans="2:5">
      <c r="B9" s="9" t="s">
        <v>7</v>
      </c>
      <c r="C9" s="9"/>
      <c r="D9" s="9"/>
      <c r="E9" s="9"/>
    </row>
    <row r="10" s="1" customFormat="1" ht="15.6" spans="2:5">
      <c r="B10" s="9" t="s">
        <v>8</v>
      </c>
      <c r="C10" s="9"/>
      <c r="D10" s="9"/>
      <c r="E10" s="9"/>
    </row>
    <row r="11" s="1" customFormat="1" ht="15.6" spans="2:5">
      <c r="B11" s="9"/>
      <c r="C11" s="9"/>
      <c r="D11" s="9"/>
      <c r="E11" s="9"/>
    </row>
    <row r="12" s="1" customFormat="1" ht="15.75" customHeight="1" spans="2:7">
      <c r="B12" s="10" t="s">
        <v>9</v>
      </c>
      <c r="C12" s="10"/>
      <c r="D12" s="10"/>
      <c r="E12" s="10"/>
      <c r="F12" s="9"/>
      <c r="G12" s="1" t="s">
        <v>10</v>
      </c>
    </row>
    <row r="13" spans="1:7">
      <c r="A13" s="11"/>
      <c r="B13" s="12"/>
      <c r="C13" s="12"/>
      <c r="D13" s="12"/>
      <c r="E13" s="13">
        <v>1674.32</v>
      </c>
      <c r="F13" s="14"/>
      <c r="G13" t="s">
        <v>11</v>
      </c>
    </row>
    <row r="14" ht="41.4" spans="1:7">
      <c r="A14" s="15" t="s">
        <v>12</v>
      </c>
      <c r="B14" s="15" t="s">
        <v>13</v>
      </c>
      <c r="C14" s="15" t="s">
        <v>14</v>
      </c>
      <c r="D14" s="16" t="s">
        <v>15</v>
      </c>
      <c r="E14" s="16" t="s">
        <v>16</v>
      </c>
      <c r="G14" s="17">
        <v>1.0817</v>
      </c>
    </row>
    <row r="15" s="2" customFormat="1" ht="18" customHeight="1" spans="1:5">
      <c r="A15" s="15">
        <v>1</v>
      </c>
      <c r="B15" s="18" t="s">
        <v>17</v>
      </c>
      <c r="C15" s="19"/>
      <c r="D15" s="19"/>
      <c r="E15" s="20"/>
    </row>
    <row r="16" ht="19.5" customHeight="1" spans="1:8">
      <c r="A16" s="15"/>
      <c r="B16" s="21" t="s">
        <v>18</v>
      </c>
      <c r="C16" s="22">
        <v>1</v>
      </c>
      <c r="D16" s="23">
        <f>2852.01*G14</f>
        <v>3085.019217</v>
      </c>
      <c r="E16" s="23">
        <f>D16/E13</f>
        <v>1.84255053812891</v>
      </c>
      <c r="G16" s="24" t="s">
        <v>19</v>
      </c>
      <c r="H16" s="24" t="s">
        <v>20</v>
      </c>
    </row>
    <row r="17" ht="55.5" customHeight="1" spans="1:11">
      <c r="A17" s="25"/>
      <c r="B17" s="26" t="s">
        <v>21</v>
      </c>
      <c r="C17" s="22">
        <v>1</v>
      </c>
      <c r="D17" s="23">
        <f>D16*30.28%</f>
        <v>934.1438189076</v>
      </c>
      <c r="E17" s="23">
        <f>D17/E13</f>
        <v>0.557924302945435</v>
      </c>
      <c r="G17" s="27" t="s">
        <v>22</v>
      </c>
      <c r="H17" s="28" t="s">
        <v>23</v>
      </c>
      <c r="K17" s="38">
        <f>12130*18.79%</f>
        <v>2279.227</v>
      </c>
    </row>
    <row r="18" ht="30" customHeight="1" spans="1:5">
      <c r="A18" s="15"/>
      <c r="B18" s="29" t="s">
        <v>24</v>
      </c>
      <c r="C18" s="30" t="s">
        <v>25</v>
      </c>
      <c r="D18" s="23">
        <f>(D16+D17)*6%</f>
        <v>241.149782154456</v>
      </c>
      <c r="E18" s="23">
        <f>D18/E13</f>
        <v>0.144028490464461</v>
      </c>
    </row>
    <row r="19" spans="1:5">
      <c r="A19" s="15"/>
      <c r="B19" s="29" t="s">
        <v>26</v>
      </c>
      <c r="C19" s="30" t="s">
        <v>25</v>
      </c>
      <c r="D19" s="23">
        <f>(D16+D17)*6%</f>
        <v>241.149782154456</v>
      </c>
      <c r="E19" s="23">
        <f>D19/E13+0.01</f>
        <v>0.154028490464461</v>
      </c>
    </row>
    <row r="20" s="2" customFormat="1" ht="21" customHeight="1" spans="1:7">
      <c r="A20" s="15">
        <v>2</v>
      </c>
      <c r="B20" s="31" t="s">
        <v>27</v>
      </c>
      <c r="C20" s="32" t="s">
        <v>25</v>
      </c>
      <c r="D20" s="33">
        <f>D16+D17+D18+D19-0.01</f>
        <v>4501.45260021651</v>
      </c>
      <c r="E20" s="33">
        <f>E16+E17+E18+E19-0.01</f>
        <v>2.68853182200327</v>
      </c>
      <c r="G20" s="34">
        <f>1.84+0.56+0.14+0.15</f>
        <v>2.69</v>
      </c>
    </row>
    <row r="21" s="3" customFormat="1" ht="22.5" customHeight="1" spans="1:7">
      <c r="A21" s="15">
        <v>3</v>
      </c>
      <c r="B21" s="29" t="s">
        <v>28</v>
      </c>
      <c r="C21" s="32" t="s">
        <v>25</v>
      </c>
      <c r="D21" s="23">
        <f>D20*5%</f>
        <v>225.072630010826</v>
      </c>
      <c r="E21" s="23">
        <f>D21/E13+0.01</f>
        <v>0.144426292471466</v>
      </c>
      <c r="G21" s="35">
        <v>0.14</v>
      </c>
    </row>
    <row r="22" s="4" customFormat="1" ht="25.5" customHeight="1" spans="1:7">
      <c r="A22" s="15">
        <v>4</v>
      </c>
      <c r="B22" s="36" t="s">
        <v>29</v>
      </c>
      <c r="C22" s="32" t="s">
        <v>25</v>
      </c>
      <c r="D22" s="30">
        <f>D20+D21</f>
        <v>4726.52523022734</v>
      </c>
      <c r="E22" s="30">
        <f>E20+E21</f>
        <v>2.83295811447473</v>
      </c>
      <c r="G22" s="34">
        <f>G20+G21</f>
        <v>2.83</v>
      </c>
    </row>
    <row r="23" spans="4:4">
      <c r="D23" s="37"/>
    </row>
  </sheetData>
  <sheetProtection password="CE28" sheet="1" objects="1"/>
  <mergeCells count="7">
    <mergeCell ref="B7:E7"/>
    <mergeCell ref="B8:E8"/>
    <mergeCell ref="B9:E9"/>
    <mergeCell ref="B10:E10"/>
    <mergeCell ref="B15:E15"/>
    <mergeCell ref="A1:C4"/>
    <mergeCell ref="B12:D13"/>
  </mergeCells>
  <pageMargins left="0.708661417322835" right="0.275590551181102" top="0.15748031496063" bottom="0.15748031496063" header="0.31496062992126" footer="0.196850393700787"/>
  <pageSetup paperSize="9" scale="75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МЫТЬЕ ЛЕСТНИЦ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79282</cp:lastModifiedBy>
  <dcterms:created xsi:type="dcterms:W3CDTF">2006-09-28T05:33:00Z</dcterms:created>
  <dcterms:modified xsi:type="dcterms:W3CDTF">2024-06-11T12:01:42Z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5B266905F5E547F9B4D1D97D70AF2799</vt:lpwstr>
  </property>
  <property fmtid="{D5CDD505-2E9C-101B-9397-08002B2CF9AE}" pid="3" name="KSOProductBuildVer">
    <vt:lpwstr>1049-12.2.0.16909</vt:lpwstr>
  </property>
</Properties>
</file>