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тех обслуж вент каналов" sheetId="9" r:id="rId1"/>
  </sheets>
  <definedNames>
    <definedName name="_xlnm.Print_Titles" localSheetId="0">'тех обслуж вент каналов'!$13:$13</definedName>
    <definedName name="_xlnm.Print_Area" localSheetId="0">'тех обслуж вент каналов'!$A$1:$E$26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<sst xmlns="http://schemas.openxmlformats.org/spreadsheetml/2006/main" count="40" uniqueCount="34">
  <si>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Приложение №__5___</t>
  </si>
  <si>
    <t>Утверждено:</t>
  </si>
  <si>
    <t xml:space="preserve">Приказом ООО УК «Капиталстрой» </t>
  </si>
  <si>
    <t>№ __34___ от «  21   » ___мая____ 2024г.</t>
  </si>
  <si>
    <t xml:space="preserve">Расчет экономически обоснованных затрат ООО УК «Капиталстрой» </t>
  </si>
  <si>
    <t>на периодическое техническое обследование работоспособности дымоходов и вентиляционных каналов в жилых помещениях, в обслуживаемых МКЖД*</t>
  </si>
  <si>
    <t>с 01.07.2024 по 30.06.2025</t>
  </si>
  <si>
    <t>В обслуживаемом фонде 1885 квартир, 4 канала итого =</t>
  </si>
  <si>
    <t>№ п/п</t>
  </si>
  <si>
    <t>Наименование затрат</t>
  </si>
  <si>
    <t>Кол-во человек (ставки)</t>
  </si>
  <si>
    <t xml:space="preserve">Итого в месяц затрат, руб. и коп. </t>
  </si>
  <si>
    <t>Итого затрат на 1 точку  (вентканал, дымоход), руб.и коп.</t>
  </si>
  <si>
    <t>Периодическое техническое обследование работоспособности дымоходов и вентиляционных каналов в жилых помещениях, в обслуживаемых МКЖД</t>
  </si>
  <si>
    <t>1.1.</t>
  </si>
  <si>
    <t xml:space="preserve">Зарплата обходчика (трубочист, мастер и т.п.) с учетом НДФЛ </t>
  </si>
  <si>
    <t>1.2.</t>
  </si>
  <si>
    <t>Зарплата водителя с учетом НДФЛ, 30% затрат времени в месяц от оклада 18700</t>
  </si>
  <si>
    <t>1.3.</t>
  </si>
  <si>
    <t>Страховые взносы, начисляемые от фонда з/платы 30,28% (ПФ-22%, ОМС-5,1%, ФСС-2,9%, ФСС травматизм 0,28%, учтена отмена льготного налогооблажения для ОКВЭД 68.32 "Управление недвижимым имуществом за вознаграждение или …"</t>
  </si>
  <si>
    <t>1.4.</t>
  </si>
  <si>
    <t>Транспортные расходы (ГСМ) 30% от общих затрат на гсм</t>
  </si>
  <si>
    <t>х</t>
  </si>
  <si>
    <t>Расходы на ГСМ 22раб.дн*20л в дн=440л*30%затр.времени=176л.*43руб 49 коп.</t>
  </si>
  <si>
    <t>1.5.</t>
  </si>
  <si>
    <t>Материалы, спецодежда, оборудование, цифровой аненмометр, газоанализатор (приобретение, ремонт, износ, замена комплектующих, поверка) и т.п.</t>
  </si>
  <si>
    <t>1.6.</t>
  </si>
  <si>
    <t>Затраты на обучение специалиста</t>
  </si>
  <si>
    <t>1.7.</t>
  </si>
  <si>
    <t>Непредвиденные расходы</t>
  </si>
  <si>
    <t>ИТОГО:</t>
  </si>
  <si>
    <t>Рентабельность 10%</t>
  </si>
  <si>
    <t>Всего расходов:</t>
  </si>
  <si>
    <t>*Калькуляция применяется для внутреннего потребления, при оказании услуги силами УК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</si>
</sst>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0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0" fontId="1" fillId="0" borderId="0" xfId="0" applyNumberFormat="1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80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0" fontId="4" fillId="0" borderId="6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2" fontId="0" fillId="0" borderId="0" xfId="0" applyNumberFormat="1" applyFont="1"/>
    <xf numFmtId="2" fontId="3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Normal="100" workbookViewId="0">
      <selection activeCell="B4" sqref="B4"/>
    </sheetView>
  </sheetViews>
  <sheetFormatPr defaultColWidth="9" defaultRowHeight="14.4"/>
  <cols>
    <col min="1" max="1" width="3.85185185185185" customWidth="1"/>
    <col min="2" max="2" width="49.1388888888889" customWidth="1"/>
    <col min="3" max="3" width="15.5740740740741" customWidth="1"/>
    <col min="4" max="4" width="21" customWidth="1"/>
    <col min="5" max="5" width="21.1388888888889" customWidth="1"/>
    <col min="6" max="6" width="2.13888888888889" hidden="1" customWidth="1"/>
    <col min="7" max="7" width="16.712962962963" hidden="1" customWidth="1"/>
    <col min="8" max="8" width="14.8518518518519" hidden="1" customWidth="1"/>
    <col min="9" max="12" width="9" hidden="1" customWidth="1"/>
    <col min="13" max="13" width="9" customWidth="1"/>
  </cols>
  <sheetData>
    <row r="1" ht="15.75" customHeight="1" spans="1:5">
      <c r="A1" s="5"/>
      <c r="B1" s="5"/>
      <c r="C1" s="5"/>
      <c r="E1" s="6" t="s">
        <v>0</v>
      </c>
    </row>
    <row r="2" spans="1:4">
      <c r="A2" s="5"/>
      <c r="B2" s="5"/>
      <c r="C2" s="5"/>
      <c r="D2" t="s">
        <v>1</v>
      </c>
    </row>
    <row r="3" spans="1:4">
      <c r="A3" s="5"/>
      <c r="B3" s="5"/>
      <c r="C3" s="5"/>
      <c r="D3" s="7" t="s">
        <v>2</v>
      </c>
    </row>
    <row r="4" spans="1:4">
      <c r="A4" s="5"/>
      <c r="B4" s="5"/>
      <c r="C4" s="5"/>
      <c r="D4" s="7" t="s">
        <v>3</v>
      </c>
    </row>
    <row r="5" spans="1:2">
      <c r="A5" s="8"/>
      <c r="B5" s="8"/>
    </row>
    <row r="6" spans="1:2">
      <c r="A6" s="8"/>
      <c r="B6" s="8"/>
    </row>
    <row r="7" s="1" customFormat="1" ht="15.6" spans="2:5">
      <c r="B7" s="9" t="s">
        <v>4</v>
      </c>
      <c r="C7" s="9"/>
      <c r="D7" s="9"/>
      <c r="E7" s="9"/>
    </row>
    <row r="8" s="1" customFormat="1" ht="15.6" spans="1:5">
      <c r="A8" s="10" t="s">
        <v>5</v>
      </c>
      <c r="B8" s="10"/>
      <c r="C8" s="10"/>
      <c r="D8" s="10"/>
      <c r="E8" s="10"/>
    </row>
    <row r="9" s="1" customFormat="1" ht="15.6" spans="1:5">
      <c r="A9" s="10"/>
      <c r="B9" s="10"/>
      <c r="C9" s="10"/>
      <c r="D9" s="10"/>
      <c r="E9" s="10"/>
    </row>
    <row r="10" s="1" customFormat="1" ht="15.6" spans="2:5">
      <c r="B10" s="9" t="s">
        <v>6</v>
      </c>
      <c r="C10" s="9"/>
      <c r="D10" s="9"/>
      <c r="E10" s="9"/>
    </row>
    <row r="11" s="1" customFormat="1" ht="15.6" spans="2:7">
      <c r="B11" s="9"/>
      <c r="C11" s="9"/>
      <c r="D11" s="9"/>
      <c r="E11" s="9"/>
      <c r="G11" s="11">
        <v>0.0817</v>
      </c>
    </row>
    <row r="12" spans="1:6">
      <c r="A12" s="12"/>
      <c r="B12" s="13" t="s">
        <v>7</v>
      </c>
      <c r="C12" s="13"/>
      <c r="D12" s="13"/>
      <c r="E12" s="14">
        <f>1885*4</f>
        <v>7540</v>
      </c>
      <c r="F12" s="15"/>
    </row>
    <row r="13" ht="41.4" spans="1:7">
      <c r="A13" s="16" t="s">
        <v>8</v>
      </c>
      <c r="B13" s="16" t="s">
        <v>9</v>
      </c>
      <c r="C13" s="16" t="s">
        <v>10</v>
      </c>
      <c r="D13" s="17" t="s">
        <v>11</v>
      </c>
      <c r="E13" s="17" t="s">
        <v>12</v>
      </c>
      <c r="G13">
        <v>1.0817</v>
      </c>
    </row>
    <row r="14" s="2" customFormat="1" ht="29.25" customHeight="1" spans="1:5">
      <c r="A14" s="16">
        <v>1</v>
      </c>
      <c r="B14" s="18" t="s">
        <v>13</v>
      </c>
      <c r="C14" s="19"/>
      <c r="D14" s="19"/>
      <c r="E14" s="20"/>
    </row>
    <row r="15" ht="34.5" customHeight="1" spans="1:8">
      <c r="A15" s="21" t="s">
        <v>14</v>
      </c>
      <c r="B15" s="22" t="s">
        <v>15</v>
      </c>
      <c r="C15" s="23">
        <v>0.75</v>
      </c>
      <c r="D15" s="24">
        <f>14579.09*G13</f>
        <v>15770.201653</v>
      </c>
      <c r="E15" s="24">
        <f>D15/E12</f>
        <v>2.09153868076923</v>
      </c>
      <c r="G15" s="25"/>
      <c r="H15" s="25"/>
    </row>
    <row r="16" ht="30.75" customHeight="1" spans="1:8">
      <c r="A16" s="21" t="s">
        <v>16</v>
      </c>
      <c r="B16" s="22" t="s">
        <v>17</v>
      </c>
      <c r="C16" s="23">
        <v>1</v>
      </c>
      <c r="D16" s="24">
        <f>(7250.77*G13)</f>
        <v>7843.157909</v>
      </c>
      <c r="E16" s="24">
        <f>D16/E12</f>
        <v>1.04020661923077</v>
      </c>
      <c r="G16" s="25"/>
      <c r="H16" s="25"/>
    </row>
    <row r="17" ht="55.5" customHeight="1" spans="1:11">
      <c r="A17" s="26" t="s">
        <v>18</v>
      </c>
      <c r="B17" s="27" t="s">
        <v>19</v>
      </c>
      <c r="C17" s="23">
        <v>2</v>
      </c>
      <c r="D17" s="24">
        <f>(D15+D16)*30.28%</f>
        <v>7150.1252753736</v>
      </c>
      <c r="E17" s="24">
        <f>D17/E12</f>
        <v>0.94829247684</v>
      </c>
      <c r="G17" s="28"/>
      <c r="H17" s="28"/>
      <c r="K17" s="53"/>
    </row>
    <row r="18" ht="19.5" customHeight="1" spans="1:7">
      <c r="A18" s="16" t="s">
        <v>20</v>
      </c>
      <c r="B18" s="29" t="s">
        <v>21</v>
      </c>
      <c r="C18" s="30" t="s">
        <v>22</v>
      </c>
      <c r="D18" s="24">
        <f>7444.24*G13</f>
        <v>8052.434408</v>
      </c>
      <c r="E18" s="24">
        <f>D18/E12-0.008</f>
        <v>1.05996212307692</v>
      </c>
      <c r="G18" t="s">
        <v>23</v>
      </c>
    </row>
    <row r="19" ht="48" customHeight="1" spans="1:5">
      <c r="A19" s="16" t="s">
        <v>24</v>
      </c>
      <c r="B19" s="29" t="s">
        <v>25</v>
      </c>
      <c r="C19" s="30" t="s">
        <v>22</v>
      </c>
      <c r="D19" s="24">
        <f>1938.71*G13</f>
        <v>2097.102607</v>
      </c>
      <c r="E19" s="24">
        <f>D19/E12</f>
        <v>0.278130319230769</v>
      </c>
    </row>
    <row r="20" ht="16.5" customHeight="1" spans="1:5">
      <c r="A20" s="16" t="s">
        <v>26</v>
      </c>
      <c r="B20" s="29" t="s">
        <v>27</v>
      </c>
      <c r="C20" s="30" t="s">
        <v>22</v>
      </c>
      <c r="D20" s="24">
        <f>1292.48*G13</f>
        <v>1398.075616</v>
      </c>
      <c r="E20" s="24">
        <f>D20/E12-0.005</f>
        <v>0.180421169230769</v>
      </c>
    </row>
    <row r="21" ht="28.35" spans="1:5">
      <c r="A21" s="26" t="s">
        <v>28</v>
      </c>
      <c r="B21" s="31" t="s">
        <v>29</v>
      </c>
      <c r="C21" s="32" t="s">
        <v>22</v>
      </c>
      <c r="D21" s="33">
        <f>2369.1*G13</f>
        <v>2562.65547</v>
      </c>
      <c r="E21" s="33">
        <f>D21/E12-0.01</f>
        <v>0.329874730769231</v>
      </c>
    </row>
    <row r="22" s="2" customFormat="1" ht="21" customHeight="1" spans="1:7">
      <c r="A22" s="34">
        <v>2</v>
      </c>
      <c r="B22" s="35" t="s">
        <v>30</v>
      </c>
      <c r="C22" s="36" t="s">
        <v>22</v>
      </c>
      <c r="D22" s="37">
        <f>D15+D17+D19+D21+D18+D20+D16</f>
        <v>44873.7529383736</v>
      </c>
      <c r="E22" s="38">
        <f>E15+E17+E19+E21+E18+E20+E16</f>
        <v>5.92842611914769</v>
      </c>
      <c r="G22" s="39">
        <f>2.09+1.04+0.95+1.06+0.28+0.18+0.33</f>
        <v>5.93</v>
      </c>
    </row>
    <row r="23" s="3" customFormat="1" ht="22.5" customHeight="1" spans="1:7">
      <c r="A23" s="40">
        <v>3</v>
      </c>
      <c r="B23" s="41" t="s">
        <v>31</v>
      </c>
      <c r="C23" s="42" t="s">
        <v>22</v>
      </c>
      <c r="D23" s="43">
        <f>D22*10%</f>
        <v>4487.37529383736</v>
      </c>
      <c r="E23" s="44">
        <f>D23/E12</f>
        <v>0.595142611914769</v>
      </c>
      <c r="G23" s="45">
        <v>0.6</v>
      </c>
    </row>
    <row r="24" s="4" customFormat="1" ht="25.5" customHeight="1" spans="1:7">
      <c r="A24" s="46">
        <v>4</v>
      </c>
      <c r="B24" s="47" t="s">
        <v>32</v>
      </c>
      <c r="C24" s="48" t="s">
        <v>22</v>
      </c>
      <c r="D24" s="49">
        <f>D22+D23</f>
        <v>49361.128232211</v>
      </c>
      <c r="E24" s="50">
        <f>E22+E23+0.01</f>
        <v>6.53356873106246</v>
      </c>
      <c r="G24" s="51">
        <f>G22+G23</f>
        <v>6.53</v>
      </c>
    </row>
    <row r="25" spans="4:4">
      <c r="D25" s="52"/>
    </row>
    <row r="26" spans="1:1">
      <c r="A26" s="25" t="s">
        <v>33</v>
      </c>
    </row>
  </sheetData>
  <sheetProtection password="CE28" sheet="1" objects="1"/>
  <mergeCells count="6">
    <mergeCell ref="A1:C1"/>
    <mergeCell ref="B7:E7"/>
    <mergeCell ref="B10:E10"/>
    <mergeCell ref="B12:D12"/>
    <mergeCell ref="B14:E14"/>
    <mergeCell ref="A8:E9"/>
  </mergeCells>
  <pageMargins left="0.708661417322835" right="0.275590551181102" top="0.15748031496063" bottom="0.15748031496063" header="0.31496062992126" footer="0.196850393700787"/>
  <pageSetup paperSize="9" scale="75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тех обслуж вент каналов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79282</cp:lastModifiedBy>
  <dcterms:created xsi:type="dcterms:W3CDTF">2006-09-28T05:33:00Z</dcterms:created>
  <dcterms:modified xsi:type="dcterms:W3CDTF">2024-06-11T12:02:07Z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BEEBA905752E47D2B2E9E7E0D6441FC8</vt:lpwstr>
  </property>
  <property fmtid="{D5CDD505-2E9C-101B-9397-08002B2CF9AE}" pid="3" name="KSOProductBuildVer">
    <vt:lpwstr>1049-12.2.0.16909</vt:lpwstr>
  </property>
</Properties>
</file>